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bookViews>
    <workbookView xWindow="-120" yWindow="-120" windowWidth="21840" windowHeight="13740"/>
  </bookViews>
  <sheets>
    <sheet name="Hoja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2" i="1"/>
  <c r="L22"/>
  <c r="E22"/>
  <c r="F22"/>
  <c r="E24"/>
  <c r="F24"/>
  <c r="E23"/>
  <c r="K21"/>
  <c r="L21"/>
  <c r="E21"/>
  <c r="E20"/>
  <c r="E19"/>
  <c r="E18"/>
  <c r="E17"/>
  <c r="K16"/>
  <c r="F9"/>
  <c r="K9"/>
  <c r="F10"/>
  <c r="L10"/>
  <c r="F11"/>
  <c r="F12"/>
  <c r="F13"/>
  <c r="F14"/>
  <c r="F15"/>
  <c r="F16"/>
  <c r="F17"/>
  <c r="F18"/>
  <c r="F19"/>
  <c r="F20"/>
  <c r="F21"/>
  <c r="F23"/>
  <c r="E11"/>
  <c r="E12"/>
  <c r="E13"/>
  <c r="E14"/>
  <c r="E15"/>
  <c r="E16"/>
  <c r="L8"/>
  <c r="E7"/>
  <c r="L5"/>
  <c r="L6"/>
  <c r="L11"/>
  <c r="L12"/>
  <c r="L13"/>
  <c r="L14"/>
  <c r="L15"/>
  <c r="L16"/>
  <c r="L17"/>
  <c r="L18"/>
  <c r="L19"/>
  <c r="L20"/>
  <c r="K5"/>
  <c r="K6"/>
  <c r="K8"/>
  <c r="K11"/>
  <c r="K12"/>
  <c r="K13"/>
  <c r="K14"/>
  <c r="K15"/>
  <c r="K17"/>
  <c r="K18"/>
  <c r="K19"/>
  <c r="K20"/>
  <c r="L4"/>
  <c r="K4"/>
  <c r="K3"/>
  <c r="F3"/>
  <c r="F4"/>
  <c r="F5"/>
  <c r="F6"/>
  <c r="F8"/>
  <c r="E3"/>
  <c r="E4"/>
  <c r="E5"/>
  <c r="E6"/>
  <c r="E8"/>
  <c r="L2"/>
  <c r="F2"/>
  <c r="E2"/>
  <c r="K23"/>
  <c r="L23" s="1"/>
  <c r="K24"/>
  <c r="L24" s="1"/>
  <c r="L25"/>
</calcChain>
</file>

<file path=xl/sharedStrings.xml><?xml version="1.0" encoding="utf-8"?>
<sst xmlns="http://schemas.openxmlformats.org/spreadsheetml/2006/main" count="139" uniqueCount="121">
  <si>
    <t>N.º  EXPEDIENTE</t>
  </si>
  <si>
    <t>OBJETO DEL CONTRATO</t>
  </si>
  <si>
    <t>DURACIÓN</t>
  </si>
  <si>
    <t xml:space="preserve"> IMPORTE DE LICITACIÓN</t>
  </si>
  <si>
    <t xml:space="preserve"> IVA</t>
  </si>
  <si>
    <t xml:space="preserve"> TOTAL</t>
  </si>
  <si>
    <t>PUBLICACIÓN DE LICITACIÓN EN PERFIL DEL CONTRATANTE</t>
  </si>
  <si>
    <t>Nº DE LICITADORES</t>
  </si>
  <si>
    <t>FECHA ADJUDICACION</t>
  </si>
  <si>
    <t xml:space="preserve"> IMPORTE DE ADJUDICACIÓN</t>
  </si>
  <si>
    <t>ADJUDICATARIO</t>
  </si>
  <si>
    <t>CIF O DNI DEL ADJUDICATARIO</t>
  </si>
  <si>
    <t>2 AÑOS</t>
  </si>
  <si>
    <t>1 AÑO</t>
  </si>
  <si>
    <t xml:space="preserve">FECHA DE FORMALIZACIÓN </t>
  </si>
  <si>
    <t>4 AÑOS</t>
  </si>
  <si>
    <t>67/2020</t>
  </si>
  <si>
    <t>2/2021</t>
  </si>
  <si>
    <t>9/2021</t>
  </si>
  <si>
    <t>10/2021</t>
  </si>
  <si>
    <t>15/2020</t>
  </si>
  <si>
    <t>21/2021</t>
  </si>
  <si>
    <t>27/2021</t>
  </si>
  <si>
    <t>36/2021</t>
  </si>
  <si>
    <t>37/2021</t>
  </si>
  <si>
    <t>72/2020</t>
  </si>
  <si>
    <t>74/2020</t>
  </si>
  <si>
    <t>75/2020</t>
  </si>
  <si>
    <t>79/2020</t>
  </si>
  <si>
    <t>102/2020</t>
  </si>
  <si>
    <t>103/2020</t>
  </si>
  <si>
    <t>108/2020</t>
  </si>
  <si>
    <t>110/2020</t>
  </si>
  <si>
    <t>114/2020</t>
  </si>
  <si>
    <t>115/2020</t>
  </si>
  <si>
    <t>118/2020</t>
  </si>
  <si>
    <t>119/2020</t>
  </si>
  <si>
    <t xml:space="preserve">Prestación de un servicio de asistencia técnica para la gestión e implementación del Plan Turístico de Grandes Ciudades de Huelva.
</t>
  </si>
  <si>
    <t xml:space="preserve">B86411162 </t>
  </si>
  <si>
    <t xml:space="preserve">ACP Cercanía Consultores, SL. </t>
  </si>
  <si>
    <t>Servicios fotográficos profesionales del Ayuntamiento de Huelva</t>
  </si>
  <si>
    <t>ALBERTO MANUEL DIAZ PEREZ</t>
  </si>
  <si>
    <t>48919420F</t>
  </si>
  <si>
    <t>Suministro, montaje, puesta en funcionamiento y legalización de un ascensor y
desmontaje y cerrado de huecos de otro ascensor, en el Palacio de Congresos Casa Colón de Huelva</t>
  </si>
  <si>
    <t>4 MESE</t>
  </si>
  <si>
    <t>Orona S. Coop.</t>
  </si>
  <si>
    <t>F20025318</t>
  </si>
  <si>
    <t xml:space="preserve">Servicio consistente en el soporte y mantenimiento a nivel técnico y material, así como el desarrollo, del Programa de Gestión del Parque de Bomberos, denominado SECIGEST
</t>
  </si>
  <si>
    <t>CONSULTING &amp; fORMACION GRUPO NOROESTE SL</t>
  </si>
  <si>
    <t>B81655334</t>
  </si>
  <si>
    <t>Servicio de operaciones de carga y descarga de la escenografía del Gran Teatro,
la Casa Colón y otros espacios municipales del Excmo. Ayuntamiento de Huelva, con motivo de la
celebración de eventos culturales promovidos por el mismo durante los años 2021 (del 1 de julio al 31
de diciembre), 2022, 2023, 2024 y 2025 (del 1 de enero al 30 de junio)</t>
  </si>
  <si>
    <t xml:space="preserve"> 13/08/2021</t>
  </si>
  <si>
    <t xml:space="preserve"> 30/08/2021</t>
  </si>
  <si>
    <t>Ovejero Sequeiro, SL</t>
  </si>
  <si>
    <t>B10407096</t>
  </si>
  <si>
    <t>Arrendamiento para un uso distinto al de vivienda, concretamente para uso
como oficina administrativa, del inmueble sito en C/ Aragón, Núm. 2-10 Es:N1 PI:00 Pt:01, Edificio
Aragón LC Nivel I, con referencia catastral 1859007PB8215N0002RX del municipio de Huelva, y con
una superficie construida de 910 m2.</t>
  </si>
  <si>
    <t>CONSTRUCCIONES J.M. BALLESTEROS, S.L.</t>
  </si>
  <si>
    <t>B21141999</t>
  </si>
  <si>
    <t>Obras de mejora de equipamiento interior del auditorio de la Casa Colón de Huelva</t>
  </si>
  <si>
    <t>112  DÍAS</t>
  </si>
  <si>
    <t>MARQ INTERIORES, S.L.</t>
  </si>
  <si>
    <t>B21491352</t>
  </si>
  <si>
    <t>28/2020 LOTE 1</t>
  </si>
  <si>
    <t>28/2020 LOTE 2</t>
  </si>
  <si>
    <t>28/2020 LOTE 3</t>
  </si>
  <si>
    <t>AGROFRESAS S.A</t>
  </si>
  <si>
    <t>A21019336</t>
  </si>
  <si>
    <t>VERDIAL GL PLANTAS.ES</t>
  </si>
  <si>
    <t>B91897983</t>
  </si>
  <si>
    <t>Juan Manuel Infante Menayo</t>
  </si>
  <si>
    <t>29742672S</t>
  </si>
  <si>
    <t>Suministro de elementos vegetales y medios auxiliares para el departamento de parques y jardines del Excmo. Ayuntamiento de Huelva. Árboles, arbustos, otros elementos vegetales y medios auxiliares</t>
  </si>
  <si>
    <t>Suministro de elementos vegetales y medios auxiliares para el departamento de parques y jardines del Excmo. Ayuntamiento de Huelva.  Materia de riego, vivero municipal y áridos</t>
  </si>
  <si>
    <t>Suministro de elementos vegetales y medios auxiliares para el departamento de parques y jardines del Excmo. Ayuntamiento de Huelva. Repuestos de maquinaria, herramientas y útiles varios. Repuestos de maquinaria, herramientas y útiles varios</t>
  </si>
  <si>
    <t>actuación musical del grupo The 
Orchestra starring former members Electric Light Orchestra, el día 30 de julio de 2021, comprendida en la 
Programación Cultural Veraniega del Ayuntamiento de Huelva</t>
  </si>
  <si>
    <t xml:space="preserve">1 DÍA </t>
  </si>
  <si>
    <t>Diversión Huelva, S.L.U.</t>
  </si>
  <si>
    <t>B21545975</t>
  </si>
  <si>
    <t>---</t>
  </si>
  <si>
    <t>Suministro de equipo topográfico, accesorios y software, así como las 
actuaciones necesarias para su instalación y puesta en funcionamiento, para 
cubrir las necesidades del Servicio Urbanismo del Ayuntamiento de Huelva</t>
  </si>
  <si>
    <t xml:space="preserve"> AYERIA S.L.</t>
  </si>
  <si>
    <t xml:space="preserve"> B-06569271</t>
  </si>
  <si>
    <t>10 DÍAS</t>
  </si>
  <si>
    <t xml:space="preserve"> Suministro e instalación de nuevos semáforos en la ciudad de Huelva</t>
  </si>
  <si>
    <t>2 MESES</t>
  </si>
  <si>
    <t>SOCIEDAD IBÉRICA DE CONSTRUCCIONES ELÉCTRICAS, S.A. (SICE)</t>
  </si>
  <si>
    <t>A28002335</t>
  </si>
  <si>
    <t xml:space="preserve"> Servicio de mantenimiento preventivo y correctivo de las viviendas, propiedad
del Excmo. Ayuntamiento de Huelva y sus instalaciones.</t>
  </si>
  <si>
    <t>Tecnicas de la Construcción Onuba, slu</t>
  </si>
  <si>
    <t>B21490685</t>
  </si>
  <si>
    <t xml:space="preserve">Servicio de guarda y custodia, apoyo a la gestión documental, apoyo a la gestión
de consultas y préstamos y logística integral con destino al Archivo Municipal de Huelva,
</t>
  </si>
  <si>
    <t xml:space="preserve">Administración de Documentos
</t>
  </si>
  <si>
    <t>B21393632</t>
  </si>
  <si>
    <t>servicio de recogida y auxilio de animales en la vía y espacios públicos del término municipal de Huelva, así como la atención de ingresos de animales en el centro municipal</t>
  </si>
  <si>
    <t>ANDALUZA DE TRATAMIENTOS DE HIGIENE, S.A.</t>
  </si>
  <si>
    <t>A18485516</t>
  </si>
  <si>
    <t xml:space="preserve"> Servicio de asistencia técnica para la producción de contenidos del Plan de Comunicación sobre las actuaciones derivadas de la Estrategia de Desarrollo Urbano Sostenible de la
Ciudad de Huelva (EDUSI Huelva PVPS)
</t>
  </si>
  <si>
    <t>ON24. Servicios Integrales de Comunicacion, SL</t>
  </si>
  <si>
    <t>B91945964</t>
  </si>
  <si>
    <t xml:space="preserve">Servicio de asistencia técnica, para la redacción de Proyectos incluidos en la
Fase III de Rehabilitación del parque municipal de viviendas, así como la Dirección Facultativa y
Coordinación de Seguridad y Salud, en fase de ejecución de las obras vinculadas a dichos proyectos
</t>
  </si>
  <si>
    <t xml:space="preserve">TRIDOVELA,S.L.U
</t>
  </si>
  <si>
    <t xml:space="preserve"> B90453796</t>
  </si>
  <si>
    <t xml:space="preserve"> Suministro de trajes protección química, categoría III, tipo 1a-ET, para el servicio de extinción de incendios y salvamentos del Excmo. Ayuntamiento de Huelva.
</t>
  </si>
  <si>
    <t>3 MESES</t>
  </si>
  <si>
    <t>TRAPOS Y CABOS RUBI, S.L.</t>
  </si>
  <si>
    <t xml:space="preserve"> B60289931</t>
  </si>
  <si>
    <t>Servicio de mantenimiento y conservación de los ascensores y equipos de elevación en los edificios y dependencias municipales y colegios públicos de la ciudad de Huelva</t>
  </si>
  <si>
    <t xml:space="preserve">Servicio audiovisual del salón de plenos de la Casa Consistorial para las
sesiones plenarias y otros actos institucionales del Excmo. Ayuntamiento de Huelva
</t>
  </si>
  <si>
    <t>dB Sound Imagen y Sonido Profesional S.L</t>
  </si>
  <si>
    <t>B21531850</t>
  </si>
  <si>
    <t>Obras y suministro para la instalación de mobiliario urbano en las zonas de actuación de la fase 1 ( Plaza de la Constitución y Plaza del Punto)</t>
  </si>
  <si>
    <t>INGECONSA, CONSTRUCCION Y AGRICULTURA, S.L.U</t>
  </si>
  <si>
    <t>B56099484</t>
  </si>
  <si>
    <t xml:space="preserve">Servicio de suscripción de un seguro médico colectivo de asistencia sanitaria para personal del Excmo. Ayuntamiento de Huelva.
</t>
  </si>
  <si>
    <t>ASISA, ASISTENCIA SANITARIA INTERPROVINCIAL DE SEGUROS S.A.U</t>
  </si>
  <si>
    <t>A08169294</t>
  </si>
  <si>
    <t xml:space="preserve">LA OFERTA ES POR 42100 </t>
  </si>
  <si>
    <t>Redacción de proyecto técnico, dirección y ejecución de obras y suministro de elementos necesarios para la instalación y desmontaje de toldos en calle Concepción Primer tramo, perteneciente al Centro Comercial Abierto “Calles del Centro”.</t>
  </si>
  <si>
    <t>6 MESES</t>
  </si>
  <si>
    <t>Ilumep Pinos Puente S.L</t>
  </si>
  <si>
    <t>B18385724</t>
  </si>
</sst>
</file>

<file path=xl/styles.xml><?xml version="1.0" encoding="utf-8"?>
<styleSheet xmlns="http://schemas.openxmlformats.org/spreadsheetml/2006/main">
  <numFmts count="2">
    <numFmt numFmtId="164" formatCode="#,##0.00&quot; &quot;[$€-C0A];&quot;-&quot;#,##0.00&quot; &quot;[$€-C0A]"/>
    <numFmt numFmtId="165" formatCode="#,##0.00&quot; &quot;[$€-C0A];[Red]&quot;-&quot;#,##0.00&quot; &quot;[$€-C0A]"/>
  </numFmts>
  <fonts count="13">
    <font>
      <sz val="11"/>
      <color rgb="FF000000"/>
      <name val="Liberation Sans1"/>
    </font>
    <font>
      <b/>
      <i/>
      <sz val="16"/>
      <color rgb="FF000000"/>
      <name val="Liberation Sans1"/>
    </font>
    <font>
      <b/>
      <i/>
      <u/>
      <sz val="11"/>
      <color rgb="FF000000"/>
      <name val="Liberation Sans1"/>
    </font>
    <font>
      <b/>
      <sz val="8"/>
      <color rgb="FF000000"/>
      <name val="Calibri"/>
      <family val="2"/>
    </font>
    <font>
      <sz val="8"/>
      <color rgb="FF000000"/>
      <name val="Liberation Sans1"/>
    </font>
    <font>
      <sz val="9"/>
      <color rgb="FF000000"/>
      <name val="Verdana"/>
      <family val="2"/>
    </font>
    <font>
      <sz val="8"/>
      <color rgb="FF000000"/>
      <name val="Verdana"/>
      <family val="2"/>
    </font>
    <font>
      <sz val="9"/>
      <color rgb="FFFF0000"/>
      <name val="Verdana"/>
      <family val="2"/>
    </font>
    <font>
      <sz val="11"/>
      <color rgb="FFFF0000"/>
      <name val="Liberation Sans1"/>
    </font>
    <font>
      <sz val="8"/>
      <name val="Liberation Sans1"/>
    </font>
    <font>
      <sz val="10"/>
      <color rgb="FF000000"/>
      <name val="Verdana"/>
      <family val="2"/>
    </font>
    <font>
      <b/>
      <sz val="9"/>
      <color rgb="FF000000"/>
      <name val="Verdana"/>
      <family val="2"/>
    </font>
    <font>
      <sz val="10"/>
      <color rgb="FF000000"/>
      <name val="Liberation Sans1"/>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5" fontId="2" fillId="0" borderId="0" applyBorder="0" applyProtection="0"/>
  </cellStyleXfs>
  <cellXfs count="24">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center" vertical="center"/>
    </xf>
    <xf numFmtId="0" fontId="5" fillId="0" borderId="0" xfId="0" applyFont="1" applyAlignment="1">
      <alignment wrapText="1"/>
    </xf>
    <xf numFmtId="0" fontId="5" fillId="0" borderId="0" xfId="0" applyFont="1" applyAlignment="1">
      <alignment horizontal="center" vertical="center"/>
    </xf>
    <xf numFmtId="164" fontId="5" fillId="0" borderId="0" xfId="0" applyNumberFormat="1" applyFont="1" applyAlignment="1">
      <alignment horizontal="center" vertical="center"/>
    </xf>
    <xf numFmtId="3" fontId="5" fillId="0" borderId="0" xfId="0" applyNumberFormat="1" applyFont="1" applyAlignment="1">
      <alignment horizontal="center" vertical="center"/>
    </xf>
    <xf numFmtId="14" fontId="5"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49" fontId="6" fillId="0" borderId="0" xfId="0" applyNumberFormat="1" applyFont="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0" applyFont="1"/>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10" fillId="0" borderId="0" xfId="0" applyFont="1" applyAlignment="1">
      <alignment wrapText="1"/>
    </xf>
    <xf numFmtId="0" fontId="5" fillId="0" borderId="0" xfId="0" applyNumberFormat="1" applyFont="1" applyAlignment="1">
      <alignment horizontal="center" vertical="center"/>
    </xf>
    <xf numFmtId="164" fontId="11" fillId="0" borderId="0" xfId="0" applyNumberFormat="1" applyFont="1" applyAlignment="1">
      <alignment horizontal="center" vertical="center"/>
    </xf>
    <xf numFmtId="0" fontId="5" fillId="0" borderId="0" xfId="0" quotePrefix="1" applyFont="1" applyAlignment="1">
      <alignment horizontal="center" vertical="center"/>
    </xf>
    <xf numFmtId="0" fontId="12" fillId="0" borderId="0" xfId="0" applyFont="1" applyAlignment="1">
      <alignment horizontal="center" vertical="center" wrapText="1"/>
    </xf>
    <xf numFmtId="14" fontId="5" fillId="2" borderId="0" xfId="0" applyNumberFormat="1" applyFont="1" applyFill="1" applyAlignment="1">
      <alignment horizontal="center" vertical="center"/>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dimension ref="A1:AU39"/>
  <sheetViews>
    <sheetView tabSelected="1" workbookViewId="0">
      <pane ySplit="1" topLeftCell="A19" activePane="bottomLeft" state="frozen"/>
      <selection activeCell="F1" sqref="F1"/>
      <selection pane="bottomLeft" activeCell="G2" sqref="G2"/>
    </sheetView>
  </sheetViews>
  <sheetFormatPr baseColWidth="10" defaultRowHeight="14.25"/>
  <cols>
    <col min="1" max="1" width="13.875" style="11" customWidth="1"/>
    <col min="2" max="2" width="48.125" style="11" customWidth="1"/>
    <col min="3" max="3" width="10.625" style="11" customWidth="1"/>
    <col min="4" max="4" width="21" style="11" customWidth="1"/>
    <col min="5" max="5" width="13.375" style="11" customWidth="1"/>
    <col min="6" max="6" width="17.625" style="11" customWidth="1"/>
    <col min="7" max="7" width="26.25" style="11" customWidth="1"/>
    <col min="8" max="8" width="16.875" style="11" customWidth="1"/>
    <col min="9" max="9" width="14.5" style="11" customWidth="1"/>
    <col min="10" max="10" width="23" style="11" customWidth="1"/>
    <col min="11" max="11" width="16.375" style="11" customWidth="1"/>
    <col min="12" max="12" width="20.25" style="11" customWidth="1"/>
    <col min="13" max="13" width="48.75" style="11" customWidth="1"/>
    <col min="14" max="14" width="20.875" style="11" customWidth="1"/>
    <col min="15" max="15" width="24.5" style="11" customWidth="1"/>
    <col min="16" max="24" width="10.625" style="11" customWidth="1"/>
    <col min="25" max="25" width="11" style="11" customWidth="1"/>
    <col min="26" max="16384" width="11" style="11"/>
  </cols>
  <sheetData>
    <row r="1" spans="1:46" s="2" customFormat="1" ht="22.5">
      <c r="A1" s="1" t="s">
        <v>0</v>
      </c>
      <c r="B1" s="1" t="s">
        <v>1</v>
      </c>
      <c r="C1" s="1" t="s">
        <v>2</v>
      </c>
      <c r="D1" s="1" t="s">
        <v>3</v>
      </c>
      <c r="E1" s="1" t="s">
        <v>4</v>
      </c>
      <c r="F1" s="1" t="s">
        <v>5</v>
      </c>
      <c r="G1" s="1" t="s">
        <v>6</v>
      </c>
      <c r="H1" s="1" t="s">
        <v>7</v>
      </c>
      <c r="I1" s="1" t="s">
        <v>8</v>
      </c>
      <c r="J1" s="1" t="s">
        <v>9</v>
      </c>
      <c r="K1" s="1" t="s">
        <v>4</v>
      </c>
      <c r="L1" s="1" t="s">
        <v>5</v>
      </c>
      <c r="M1" s="1" t="s">
        <v>10</v>
      </c>
      <c r="N1" s="1" t="s">
        <v>11</v>
      </c>
      <c r="O1" s="1" t="s">
        <v>14</v>
      </c>
      <c r="P1" s="1"/>
    </row>
    <row r="2" spans="1:46" ht="57">
      <c r="A2" s="3" t="s">
        <v>16</v>
      </c>
      <c r="B2" s="13" t="s">
        <v>37</v>
      </c>
      <c r="C2" s="5" t="s">
        <v>13</v>
      </c>
      <c r="D2" s="6">
        <v>65000</v>
      </c>
      <c r="E2" s="6">
        <f>D2*0.21</f>
        <v>13650</v>
      </c>
      <c r="F2" s="6">
        <f>D2*1.21</f>
        <v>78650</v>
      </c>
      <c r="G2" s="8">
        <v>44274</v>
      </c>
      <c r="H2" s="11">
        <v>1</v>
      </c>
      <c r="I2" s="8">
        <v>44390</v>
      </c>
      <c r="J2" s="6">
        <v>42000</v>
      </c>
      <c r="K2" s="20">
        <v>8841</v>
      </c>
      <c r="L2" s="20">
        <f>K2+J2</f>
        <v>50841</v>
      </c>
      <c r="M2" s="11" t="s">
        <v>39</v>
      </c>
      <c r="N2" s="11" t="s">
        <v>38</v>
      </c>
      <c r="O2" s="14">
        <v>44390</v>
      </c>
      <c r="P2" s="11" t="s">
        <v>116</v>
      </c>
    </row>
    <row r="3" spans="1:46" ht="22.5">
      <c r="A3" s="3" t="s">
        <v>17</v>
      </c>
      <c r="B3" s="4" t="s">
        <v>40</v>
      </c>
      <c r="C3" s="5" t="s">
        <v>13</v>
      </c>
      <c r="D3" s="6">
        <v>25000</v>
      </c>
      <c r="E3" s="6">
        <f t="shared" ref="E3:E22" si="0">D3*0.21</f>
        <v>5250</v>
      </c>
      <c r="F3" s="6">
        <f t="shared" ref="F3:F22" si="1">D3*1.21</f>
        <v>30250</v>
      </c>
      <c r="G3" s="8">
        <v>44279</v>
      </c>
      <c r="H3" s="11">
        <v>3</v>
      </c>
      <c r="I3" s="8">
        <v>44382</v>
      </c>
      <c r="J3" s="6">
        <v>19000</v>
      </c>
      <c r="K3" s="6">
        <f>L3-J3</f>
        <v>3800</v>
      </c>
      <c r="L3" s="6">
        <v>22800</v>
      </c>
      <c r="M3" s="13" t="s">
        <v>41</v>
      </c>
      <c r="N3" s="11" t="s">
        <v>42</v>
      </c>
      <c r="O3" s="14">
        <v>44384</v>
      </c>
    </row>
    <row r="4" spans="1:46" ht="45">
      <c r="A4" s="3" t="s">
        <v>18</v>
      </c>
      <c r="B4" s="4" t="s">
        <v>43</v>
      </c>
      <c r="C4" s="5" t="s">
        <v>44</v>
      </c>
      <c r="D4" s="6">
        <v>35004.21</v>
      </c>
      <c r="E4" s="6">
        <f t="shared" si="0"/>
        <v>7350.8840999999993</v>
      </c>
      <c r="F4" s="6">
        <f t="shared" si="1"/>
        <v>42355.094099999995</v>
      </c>
      <c r="G4" s="8">
        <v>44302</v>
      </c>
      <c r="H4" s="11">
        <v>5</v>
      </c>
      <c r="I4" s="8">
        <v>44393</v>
      </c>
      <c r="J4" s="6">
        <v>30496</v>
      </c>
      <c r="K4" s="6">
        <f>J4*0.21</f>
        <v>6404.16</v>
      </c>
      <c r="L4" s="6">
        <f>J4*1.21</f>
        <v>36900.159999999996</v>
      </c>
      <c r="M4" s="13" t="s">
        <v>45</v>
      </c>
      <c r="N4" s="11" t="s">
        <v>46</v>
      </c>
      <c r="O4" s="14">
        <v>44398</v>
      </c>
    </row>
    <row r="5" spans="1:46" ht="71.25">
      <c r="A5" s="3" t="s">
        <v>19</v>
      </c>
      <c r="B5" s="13" t="s">
        <v>47</v>
      </c>
      <c r="C5" s="5" t="s">
        <v>15</v>
      </c>
      <c r="D5" s="6">
        <v>31800</v>
      </c>
      <c r="E5" s="6">
        <f t="shared" si="0"/>
        <v>6678</v>
      </c>
      <c r="F5" s="6">
        <f t="shared" si="1"/>
        <v>38478</v>
      </c>
      <c r="G5" s="8">
        <v>44355</v>
      </c>
      <c r="H5" s="11">
        <v>1</v>
      </c>
      <c r="I5" s="14">
        <v>44383</v>
      </c>
      <c r="J5" s="6">
        <v>31800</v>
      </c>
      <c r="K5" s="6">
        <f t="shared" ref="K5:K22" si="2">J5*0.21</f>
        <v>6678</v>
      </c>
      <c r="L5" s="6">
        <f t="shared" ref="L5:L22" si="3">J5*1.21</f>
        <v>38478</v>
      </c>
      <c r="M5" s="11" t="s">
        <v>48</v>
      </c>
      <c r="N5" s="11" t="s">
        <v>49</v>
      </c>
      <c r="O5" s="14">
        <v>44396</v>
      </c>
    </row>
    <row r="6" spans="1:46" ht="114">
      <c r="A6" s="3" t="s">
        <v>20</v>
      </c>
      <c r="B6" s="13" t="s">
        <v>50</v>
      </c>
      <c r="C6" s="5" t="s">
        <v>12</v>
      </c>
      <c r="D6" s="6">
        <v>46110</v>
      </c>
      <c r="E6" s="6">
        <f t="shared" si="0"/>
        <v>9683.1</v>
      </c>
      <c r="F6" s="6">
        <f t="shared" si="1"/>
        <v>55793.1</v>
      </c>
      <c r="G6" s="8">
        <v>44349</v>
      </c>
      <c r="H6" s="11">
        <v>2</v>
      </c>
      <c r="I6" s="14" t="s">
        <v>51</v>
      </c>
      <c r="J6" s="6">
        <v>46110</v>
      </c>
      <c r="K6" s="6">
        <f t="shared" si="2"/>
        <v>9683.1</v>
      </c>
      <c r="L6" s="6">
        <f t="shared" si="3"/>
        <v>55793.1</v>
      </c>
      <c r="M6" s="11" t="s">
        <v>53</v>
      </c>
      <c r="N6" s="11" t="s">
        <v>54</v>
      </c>
      <c r="O6" s="14" t="s">
        <v>52</v>
      </c>
    </row>
    <row r="7" spans="1:46" customFormat="1" ht="79.5">
      <c r="A7" s="3" t="s">
        <v>21</v>
      </c>
      <c r="B7" s="4" t="s">
        <v>55</v>
      </c>
      <c r="C7" s="5" t="s">
        <v>15</v>
      </c>
      <c r="D7" s="6">
        <v>891971.96</v>
      </c>
      <c r="E7" s="6">
        <f>F7-D7</f>
        <v>182780.76</v>
      </c>
      <c r="F7" s="6">
        <v>1074752.72</v>
      </c>
      <c r="G7" s="8">
        <v>44343</v>
      </c>
      <c r="H7" s="11">
        <v>1</v>
      </c>
      <c r="I7" s="14">
        <v>44369</v>
      </c>
      <c r="J7" s="6">
        <v>891971.96</v>
      </c>
      <c r="K7" s="6">
        <v>182780.76</v>
      </c>
      <c r="L7" s="6">
        <v>1074752.72</v>
      </c>
      <c r="M7" s="5" t="s">
        <v>56</v>
      </c>
      <c r="N7" s="5" t="s">
        <v>57</v>
      </c>
      <c r="O7" s="23">
        <v>44383</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row>
    <row r="8" spans="1:46" customFormat="1" ht="28.5">
      <c r="A8" s="17" t="s">
        <v>22</v>
      </c>
      <c r="B8" s="13" t="s">
        <v>58</v>
      </c>
      <c r="C8" s="6" t="s">
        <v>59</v>
      </c>
      <c r="D8" s="6">
        <v>317044.03000000003</v>
      </c>
      <c r="E8" s="6">
        <f t="shared" si="0"/>
        <v>66579.246299999999</v>
      </c>
      <c r="F8" s="6">
        <f t="shared" si="1"/>
        <v>383623.27630000003</v>
      </c>
      <c r="G8" s="8">
        <v>44371</v>
      </c>
      <c r="H8" s="11">
        <v>4</v>
      </c>
      <c r="I8" s="14">
        <v>44456</v>
      </c>
      <c r="J8" s="6">
        <v>301798.74</v>
      </c>
      <c r="K8" s="6">
        <f t="shared" si="2"/>
        <v>63377.735399999998</v>
      </c>
      <c r="L8" s="6">
        <f>J8*1.21+0.005</f>
        <v>365176.4804</v>
      </c>
      <c r="M8" s="13" t="s">
        <v>60</v>
      </c>
      <c r="N8" s="13" t="s">
        <v>61</v>
      </c>
      <c r="O8" s="8">
        <v>44467</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6" s="10" customFormat="1" ht="45">
      <c r="A9" s="17" t="s">
        <v>62</v>
      </c>
      <c r="B9" s="4" t="s">
        <v>71</v>
      </c>
      <c r="C9" s="6" t="s">
        <v>13</v>
      </c>
      <c r="D9" s="6">
        <v>43992.28</v>
      </c>
      <c r="E9" s="6">
        <v>5041.8500000000004</v>
      </c>
      <c r="F9" s="6">
        <f>E9+D9</f>
        <v>49034.13</v>
      </c>
      <c r="G9" s="8">
        <v>44228</v>
      </c>
      <c r="H9" s="11">
        <v>1</v>
      </c>
      <c r="I9" s="14">
        <v>44356</v>
      </c>
      <c r="J9" s="6">
        <v>43992.28</v>
      </c>
      <c r="K9" s="6">
        <f>L9-J9</f>
        <v>5041.8499999999985</v>
      </c>
      <c r="L9" s="6">
        <v>49034.13</v>
      </c>
      <c r="M9" s="13" t="s">
        <v>67</v>
      </c>
      <c r="N9" s="13" t="s">
        <v>68</v>
      </c>
      <c r="O9" s="8">
        <v>44356</v>
      </c>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6" s="10" customFormat="1" ht="45">
      <c r="A10" s="17" t="s">
        <v>63</v>
      </c>
      <c r="B10" s="4" t="s">
        <v>72</v>
      </c>
      <c r="C10" s="6" t="s">
        <v>13</v>
      </c>
      <c r="D10" s="6">
        <v>19991.150000000001</v>
      </c>
      <c r="E10" s="6">
        <v>3459.99</v>
      </c>
      <c r="F10" s="6">
        <f>D10+E10</f>
        <v>23451.14</v>
      </c>
      <c r="G10" s="8">
        <v>44228</v>
      </c>
      <c r="H10" s="11">
        <v>1</v>
      </c>
      <c r="I10" s="14">
        <v>44356</v>
      </c>
      <c r="J10" s="6">
        <v>19991.150000000001</v>
      </c>
      <c r="K10" s="6">
        <v>3459.99</v>
      </c>
      <c r="L10" s="6">
        <f>J10+K10</f>
        <v>23451.14</v>
      </c>
      <c r="M10" s="13" t="s">
        <v>65</v>
      </c>
      <c r="N10" s="13" t="s">
        <v>66</v>
      </c>
      <c r="O10" s="8">
        <v>44392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6" customFormat="1" ht="56.25">
      <c r="A11" s="17" t="s">
        <v>64</v>
      </c>
      <c r="B11" s="16" t="s">
        <v>73</v>
      </c>
      <c r="C11" s="5" t="s">
        <v>13</v>
      </c>
      <c r="D11" s="6">
        <v>6825.71</v>
      </c>
      <c r="E11" s="6">
        <f t="shared" si="0"/>
        <v>1433.3990999999999</v>
      </c>
      <c r="F11" s="6">
        <f t="shared" si="1"/>
        <v>8259.1090999999997</v>
      </c>
      <c r="G11" s="8">
        <v>44228</v>
      </c>
      <c r="H11" s="11">
        <v>1</v>
      </c>
      <c r="I11" s="14">
        <v>44356</v>
      </c>
      <c r="J11" s="6">
        <v>6825.71</v>
      </c>
      <c r="K11" s="6">
        <f t="shared" si="2"/>
        <v>1433.3990999999999</v>
      </c>
      <c r="L11" s="6">
        <f t="shared" si="3"/>
        <v>8259.1090999999997</v>
      </c>
      <c r="M11" s="5" t="s">
        <v>69</v>
      </c>
      <c r="N11" s="5" t="s">
        <v>70</v>
      </c>
      <c r="O11" s="8">
        <v>44356</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6" customFormat="1" ht="56.25">
      <c r="A12" s="17" t="s">
        <v>23</v>
      </c>
      <c r="B12" s="16" t="s">
        <v>74</v>
      </c>
      <c r="C12" s="5" t="s">
        <v>75</v>
      </c>
      <c r="D12" s="6">
        <v>93088</v>
      </c>
      <c r="E12" s="6">
        <f t="shared" si="0"/>
        <v>19548.48</v>
      </c>
      <c r="F12" s="6">
        <f t="shared" si="1"/>
        <v>112636.48</v>
      </c>
      <c r="G12" s="21" t="s">
        <v>78</v>
      </c>
      <c r="H12" s="11">
        <v>1</v>
      </c>
      <c r="I12" s="14">
        <v>44406</v>
      </c>
      <c r="J12" s="6">
        <v>93088</v>
      </c>
      <c r="K12" s="6">
        <f t="shared" si="2"/>
        <v>19548.48</v>
      </c>
      <c r="L12" s="6">
        <f t="shared" si="3"/>
        <v>112636.48</v>
      </c>
      <c r="M12" s="5" t="s">
        <v>76</v>
      </c>
      <c r="N12" s="5" t="s">
        <v>77</v>
      </c>
      <c r="O12" s="8">
        <v>44407</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6" customFormat="1" ht="67.5">
      <c r="A13" s="17" t="s">
        <v>24</v>
      </c>
      <c r="B13" s="16" t="s">
        <v>79</v>
      </c>
      <c r="C13" s="5" t="s">
        <v>82</v>
      </c>
      <c r="D13" s="6">
        <v>17355.37</v>
      </c>
      <c r="E13" s="6">
        <f t="shared" si="0"/>
        <v>3644.6276999999995</v>
      </c>
      <c r="F13" s="6">
        <f t="shared" si="1"/>
        <v>20999.9977</v>
      </c>
      <c r="G13" s="8">
        <v>44391</v>
      </c>
      <c r="H13" s="11">
        <v>3</v>
      </c>
      <c r="I13" s="14">
        <v>44467</v>
      </c>
      <c r="J13" s="6">
        <v>16470</v>
      </c>
      <c r="K13" s="6">
        <f t="shared" si="2"/>
        <v>3458.7</v>
      </c>
      <c r="L13" s="6">
        <f t="shared" si="3"/>
        <v>19928.7</v>
      </c>
      <c r="M13" s="5" t="s">
        <v>80</v>
      </c>
      <c r="N13" s="5" t="s">
        <v>81</v>
      </c>
      <c r="O13" s="8">
        <v>44468</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customFormat="1" ht="22.5">
      <c r="A14" s="17" t="s">
        <v>25</v>
      </c>
      <c r="B14" s="16" t="s">
        <v>83</v>
      </c>
      <c r="C14" s="5" t="s">
        <v>84</v>
      </c>
      <c r="D14" s="6">
        <v>33859.544999999998</v>
      </c>
      <c r="E14" s="6">
        <f t="shared" si="0"/>
        <v>7110.5044499999995</v>
      </c>
      <c r="F14" s="6">
        <f t="shared" si="1"/>
        <v>40970.049449999999</v>
      </c>
      <c r="G14" s="8">
        <v>44165</v>
      </c>
      <c r="H14" s="11">
        <v>2</v>
      </c>
      <c r="I14" s="14">
        <v>44376</v>
      </c>
      <c r="J14" s="6">
        <v>33859.550000000003</v>
      </c>
      <c r="K14" s="6">
        <f t="shared" si="2"/>
        <v>7110.5055000000002</v>
      </c>
      <c r="L14" s="6">
        <f t="shared" si="3"/>
        <v>40970.055500000002</v>
      </c>
      <c r="M14" s="5" t="s">
        <v>85</v>
      </c>
      <c r="N14" s="5" t="s">
        <v>86</v>
      </c>
      <c r="O14" s="14">
        <v>44379</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46" customFormat="1" ht="34.5">
      <c r="A15" s="17" t="s">
        <v>26</v>
      </c>
      <c r="B15" s="4" t="s">
        <v>87</v>
      </c>
      <c r="C15" s="6" t="s">
        <v>12</v>
      </c>
      <c r="D15" s="6">
        <v>165289.26</v>
      </c>
      <c r="E15" s="6">
        <f t="shared" si="0"/>
        <v>34710.744599999998</v>
      </c>
      <c r="F15" s="6">
        <f t="shared" si="1"/>
        <v>200000.00460000001</v>
      </c>
      <c r="G15" s="8">
        <v>44257</v>
      </c>
      <c r="H15" s="11">
        <v>7</v>
      </c>
      <c r="I15" s="14">
        <v>44361</v>
      </c>
      <c r="J15" s="6">
        <v>165289.26</v>
      </c>
      <c r="K15" s="6">
        <f t="shared" si="2"/>
        <v>34710.744599999998</v>
      </c>
      <c r="L15" s="6">
        <f t="shared" si="3"/>
        <v>200000.00460000001</v>
      </c>
      <c r="M15" s="5" t="s">
        <v>88</v>
      </c>
      <c r="N15" s="5" t="s">
        <v>89</v>
      </c>
      <c r="O15" s="8">
        <v>44400</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6" customFormat="1" ht="56.25">
      <c r="A16" s="3" t="s">
        <v>27</v>
      </c>
      <c r="B16" s="16" t="s">
        <v>90</v>
      </c>
      <c r="C16" s="6" t="s">
        <v>15</v>
      </c>
      <c r="D16" s="6">
        <v>206462</v>
      </c>
      <c r="E16" s="6">
        <f t="shared" si="0"/>
        <v>43357.02</v>
      </c>
      <c r="F16" s="6">
        <f t="shared" si="1"/>
        <v>249819.02</v>
      </c>
      <c r="G16" s="8">
        <v>44222</v>
      </c>
      <c r="H16" s="11">
        <v>2</v>
      </c>
      <c r="I16" s="14">
        <v>44399</v>
      </c>
      <c r="J16" s="6">
        <v>206462</v>
      </c>
      <c r="K16" s="6">
        <f>J16*0.21</f>
        <v>43357.02</v>
      </c>
      <c r="L16" s="6">
        <f t="shared" si="3"/>
        <v>249819.02</v>
      </c>
      <c r="M16" s="16" t="s">
        <v>91</v>
      </c>
      <c r="N16" s="5" t="s">
        <v>92</v>
      </c>
      <c r="O16" s="8">
        <v>44399</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47" customFormat="1" ht="45.75">
      <c r="A17" s="3" t="s">
        <v>28</v>
      </c>
      <c r="B17" s="4" t="s">
        <v>93</v>
      </c>
      <c r="C17" s="5" t="s">
        <v>12</v>
      </c>
      <c r="D17" s="6">
        <v>435500</v>
      </c>
      <c r="E17" s="6">
        <f t="shared" si="0"/>
        <v>91455</v>
      </c>
      <c r="F17" s="6">
        <f t="shared" si="1"/>
        <v>526955</v>
      </c>
      <c r="G17" s="8">
        <v>44294</v>
      </c>
      <c r="H17" s="7">
        <v>1</v>
      </c>
      <c r="I17" s="8">
        <v>44427</v>
      </c>
      <c r="J17" s="6">
        <v>435500</v>
      </c>
      <c r="K17" s="6">
        <f t="shared" si="2"/>
        <v>91455</v>
      </c>
      <c r="L17" s="6">
        <f t="shared" si="3"/>
        <v>526955</v>
      </c>
      <c r="M17" s="5" t="s">
        <v>94</v>
      </c>
      <c r="N17" s="5" t="s">
        <v>95</v>
      </c>
      <c r="O17" s="8">
        <v>44452</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customFormat="1" ht="53.25">
      <c r="A18" s="3" t="s">
        <v>29</v>
      </c>
      <c r="B18" s="12" t="s">
        <v>96</v>
      </c>
      <c r="C18" s="5" t="s">
        <v>13</v>
      </c>
      <c r="D18" s="6">
        <v>27724.86</v>
      </c>
      <c r="E18" s="6">
        <f t="shared" si="0"/>
        <v>5822.2205999999996</v>
      </c>
      <c r="F18" s="6">
        <f t="shared" si="1"/>
        <v>33547.080600000001</v>
      </c>
      <c r="G18" s="8">
        <v>44250</v>
      </c>
      <c r="H18" s="7">
        <v>2</v>
      </c>
      <c r="I18" s="8">
        <v>44391</v>
      </c>
      <c r="J18" s="6">
        <v>18449.3</v>
      </c>
      <c r="K18" s="6">
        <f t="shared" si="2"/>
        <v>3874.3529999999996</v>
      </c>
      <c r="L18" s="6">
        <f t="shared" si="3"/>
        <v>22323.652999999998</v>
      </c>
      <c r="M18" s="5" t="s">
        <v>97</v>
      </c>
      <c r="N18" s="5" t="s">
        <v>98</v>
      </c>
      <c r="O18" s="8">
        <v>44400</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customFormat="1" ht="79.5">
      <c r="A19" s="3" t="s">
        <v>30</v>
      </c>
      <c r="B19" s="4" t="s">
        <v>99</v>
      </c>
      <c r="C19" s="5" t="s">
        <v>15</v>
      </c>
      <c r="D19" s="6">
        <v>41322.31</v>
      </c>
      <c r="E19" s="6">
        <f t="shared" si="0"/>
        <v>8677.6850999999988</v>
      </c>
      <c r="F19" s="6">
        <f t="shared" si="1"/>
        <v>49999.995099999993</v>
      </c>
      <c r="G19" s="8">
        <v>44308</v>
      </c>
      <c r="H19" s="7">
        <v>3</v>
      </c>
      <c r="I19" s="8">
        <v>44384</v>
      </c>
      <c r="J19" s="6">
        <v>24700</v>
      </c>
      <c r="K19" s="6">
        <f t="shared" si="2"/>
        <v>5187</v>
      </c>
      <c r="L19" s="6">
        <f t="shared" si="3"/>
        <v>29887</v>
      </c>
      <c r="M19" s="16" t="s">
        <v>100</v>
      </c>
      <c r="N19" s="5" t="s">
        <v>101</v>
      </c>
      <c r="O19" s="8">
        <v>44403</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customFormat="1" ht="23.25" customHeight="1">
      <c r="A20" s="3" t="s">
        <v>31</v>
      </c>
      <c r="B20" s="18" t="s">
        <v>102</v>
      </c>
      <c r="C20" s="11" t="s">
        <v>103</v>
      </c>
      <c r="D20" s="6">
        <v>6120.66</v>
      </c>
      <c r="E20" s="6">
        <f t="shared" si="0"/>
        <v>1285.3385999999998</v>
      </c>
      <c r="F20" s="6">
        <f t="shared" si="1"/>
        <v>7405.9985999999999</v>
      </c>
      <c r="G20" s="14">
        <v>44313</v>
      </c>
      <c r="H20" s="11">
        <v>3</v>
      </c>
      <c r="I20" s="14">
        <v>44392</v>
      </c>
      <c r="J20" s="6">
        <v>6120.66</v>
      </c>
      <c r="K20" s="6">
        <f t="shared" si="2"/>
        <v>1285.3385999999998</v>
      </c>
      <c r="L20" s="6">
        <f t="shared" si="3"/>
        <v>7405.9985999999999</v>
      </c>
      <c r="M20" s="5" t="s">
        <v>104</v>
      </c>
      <c r="N20" s="5" t="s">
        <v>105</v>
      </c>
      <c r="O20" s="14">
        <v>44396</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row>
    <row r="21" spans="1:47" customFormat="1" ht="45.75">
      <c r="A21" s="17" t="s">
        <v>32</v>
      </c>
      <c r="B21" s="4" t="s">
        <v>106</v>
      </c>
      <c r="C21" s="11" t="s">
        <v>12</v>
      </c>
      <c r="D21" s="6">
        <v>218000</v>
      </c>
      <c r="E21" s="6">
        <f t="shared" si="0"/>
        <v>45780</v>
      </c>
      <c r="F21" s="6">
        <f t="shared" si="1"/>
        <v>263780</v>
      </c>
      <c r="G21" s="8">
        <v>44242</v>
      </c>
      <c r="H21" s="11">
        <v>6</v>
      </c>
      <c r="I21" s="14">
        <v>44403</v>
      </c>
      <c r="J21" s="6">
        <v>218000</v>
      </c>
      <c r="K21" s="6">
        <f t="shared" si="2"/>
        <v>45780</v>
      </c>
      <c r="L21" s="6">
        <f t="shared" si="3"/>
        <v>263780</v>
      </c>
      <c r="M21" s="11" t="s">
        <v>45</v>
      </c>
      <c r="N21" s="11" t="s">
        <v>46</v>
      </c>
      <c r="O21" s="14">
        <v>44439</v>
      </c>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row>
    <row r="22" spans="1:47" customFormat="1" ht="38.25" customHeight="1">
      <c r="A22" s="17" t="s">
        <v>33</v>
      </c>
      <c r="B22" s="13" t="s">
        <v>117</v>
      </c>
      <c r="C22" s="11" t="s">
        <v>118</v>
      </c>
      <c r="D22" s="6">
        <v>41322.31</v>
      </c>
      <c r="E22" s="6">
        <f t="shared" si="0"/>
        <v>8677.6850999999988</v>
      </c>
      <c r="F22" s="6">
        <f t="shared" si="1"/>
        <v>49999.995099999993</v>
      </c>
      <c r="G22" s="14">
        <v>44257</v>
      </c>
      <c r="H22" s="11">
        <v>2</v>
      </c>
      <c r="I22" s="14">
        <v>44376</v>
      </c>
      <c r="J22" s="6">
        <v>41322.31</v>
      </c>
      <c r="K22" s="6">
        <f t="shared" si="2"/>
        <v>8677.6850999999988</v>
      </c>
      <c r="L22" s="6">
        <f t="shared" si="3"/>
        <v>49999.995099999993</v>
      </c>
      <c r="M22" s="11" t="s">
        <v>119</v>
      </c>
      <c r="N22" s="11" t="s">
        <v>120</v>
      </c>
      <c r="O22" s="14">
        <v>44396</v>
      </c>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row>
    <row r="23" spans="1:47" customFormat="1" ht="57">
      <c r="A23" s="17" t="s">
        <v>34</v>
      </c>
      <c r="B23" s="4" t="s">
        <v>107</v>
      </c>
      <c r="C23" s="11" t="s">
        <v>12</v>
      </c>
      <c r="D23" s="6">
        <v>120000</v>
      </c>
      <c r="E23" s="6">
        <f>D23*0.21</f>
        <v>25200</v>
      </c>
      <c r="F23" s="6">
        <f>D23*1.21</f>
        <v>145200</v>
      </c>
      <c r="G23" s="8">
        <v>44257</v>
      </c>
      <c r="H23" s="11">
        <v>2</v>
      </c>
      <c r="I23" s="14">
        <v>44364</v>
      </c>
      <c r="J23" s="6">
        <v>39744</v>
      </c>
      <c r="K23" s="6">
        <f>J23*0.21</f>
        <v>8346.24</v>
      </c>
      <c r="L23" s="6">
        <f>K23+J23</f>
        <v>48090.239999999998</v>
      </c>
      <c r="M23" s="11" t="s">
        <v>108</v>
      </c>
      <c r="N23" s="11" t="s">
        <v>109</v>
      </c>
      <c r="O23" s="14">
        <v>44389</v>
      </c>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row>
    <row r="24" spans="1:47" customFormat="1" ht="38.25">
      <c r="A24" s="3" t="s">
        <v>35</v>
      </c>
      <c r="B24" s="18" t="s">
        <v>110</v>
      </c>
      <c r="C24" s="11" t="s">
        <v>103</v>
      </c>
      <c r="D24" s="6">
        <v>165289.255</v>
      </c>
      <c r="E24" s="6">
        <f>D24*0.21</f>
        <v>34710.743549999999</v>
      </c>
      <c r="F24" s="6">
        <f>D24*1.21</f>
        <v>199999.99854999999</v>
      </c>
      <c r="G24" s="8">
        <v>44342</v>
      </c>
      <c r="H24" s="11">
        <v>2</v>
      </c>
      <c r="I24" s="14">
        <v>44421</v>
      </c>
      <c r="J24" s="6">
        <v>137898.53</v>
      </c>
      <c r="K24" s="6">
        <f t="shared" ref="K24" si="4">J24*0.21</f>
        <v>28958.691299999999</v>
      </c>
      <c r="L24" s="6">
        <f t="shared" ref="L24:L25" si="5">K24+J24</f>
        <v>166857.2213</v>
      </c>
      <c r="M24" s="11" t="s">
        <v>111</v>
      </c>
      <c r="N24" s="11" t="s">
        <v>112</v>
      </c>
      <c r="O24" s="14">
        <v>44453</v>
      </c>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row>
    <row r="25" spans="1:47" customFormat="1" ht="51">
      <c r="A25" s="3" t="s">
        <v>36</v>
      </c>
      <c r="B25" s="18" t="s">
        <v>113</v>
      </c>
      <c r="C25" s="11" t="s">
        <v>12</v>
      </c>
      <c r="D25" s="6">
        <v>816000</v>
      </c>
      <c r="E25" s="6">
        <v>0</v>
      </c>
      <c r="F25" s="6">
        <v>816000</v>
      </c>
      <c r="G25" s="8">
        <v>44333</v>
      </c>
      <c r="H25" s="11">
        <v>2</v>
      </c>
      <c r="I25" s="14">
        <v>44427</v>
      </c>
      <c r="J25" s="6">
        <v>816000</v>
      </c>
      <c r="K25" s="6">
        <v>0</v>
      </c>
      <c r="L25" s="6">
        <f t="shared" si="5"/>
        <v>816000</v>
      </c>
      <c r="M25" s="22" t="s">
        <v>114</v>
      </c>
      <c r="N25" s="11" t="s">
        <v>115</v>
      </c>
      <c r="O25" s="14">
        <v>44460</v>
      </c>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customFormat="1">
      <c r="A26" s="3"/>
      <c r="B26" s="18"/>
      <c r="C26" s="11"/>
      <c r="D26" s="6"/>
      <c r="E26" s="19"/>
      <c r="F26" s="6"/>
      <c r="G26" s="5"/>
      <c r="H26" s="11"/>
      <c r="I26" s="14"/>
      <c r="J26" s="6"/>
      <c r="K26" s="6"/>
      <c r="L26" s="6"/>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row>
    <row r="27" spans="1:47" customFormat="1">
      <c r="A27" s="17"/>
      <c r="B27" s="4"/>
      <c r="C27" s="11"/>
      <c r="D27" s="6"/>
      <c r="E27" s="6"/>
      <c r="F27" s="6"/>
      <c r="G27" s="5"/>
      <c r="H27" s="11"/>
      <c r="I27" s="14"/>
      <c r="J27" s="6"/>
      <c r="K27" s="6"/>
      <c r="L27" s="6"/>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row>
    <row r="28" spans="1:47" customFormat="1">
      <c r="A28" s="17"/>
      <c r="B28" s="4"/>
      <c r="C28" s="11"/>
      <c r="D28" s="6"/>
      <c r="E28" s="6"/>
      <c r="F28" s="6"/>
      <c r="G28" s="5"/>
      <c r="H28" s="11"/>
      <c r="I28" s="14"/>
      <c r="J28" s="6"/>
      <c r="K28" s="6"/>
      <c r="L28" s="6"/>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row>
    <row r="29" spans="1:47" customFormat="1" ht="49.5" customHeight="1">
      <c r="A29" s="17"/>
      <c r="B29" s="4"/>
      <c r="C29" s="11"/>
      <c r="D29" s="6"/>
      <c r="E29" s="6"/>
      <c r="F29" s="6"/>
      <c r="G29" s="11"/>
      <c r="H29" s="11"/>
      <c r="I29" s="14"/>
      <c r="J29" s="6"/>
      <c r="K29" s="6"/>
      <c r="L29" s="6"/>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customFormat="1">
      <c r="A30" s="3"/>
      <c r="B30" s="4"/>
      <c r="C30" s="11"/>
      <c r="D30" s="6"/>
      <c r="E30" s="6"/>
      <c r="F30" s="6"/>
      <c r="G30" s="11"/>
      <c r="H30" s="11"/>
      <c r="I30" s="14"/>
      <c r="J30" s="6"/>
      <c r="K30" s="6"/>
      <c r="L30" s="6"/>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row>
    <row r="31" spans="1:47" customFormat="1">
      <c r="A31" s="3"/>
      <c r="B31" s="4"/>
      <c r="C31" s="11"/>
      <c r="D31" s="6"/>
      <c r="E31" s="6"/>
      <c r="F31" s="6"/>
      <c r="G31" s="11"/>
      <c r="H31" s="11"/>
      <c r="I31" s="14"/>
      <c r="J31" s="6"/>
      <c r="K31" s="6"/>
      <c r="L31" s="6"/>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row>
    <row r="32" spans="1:47" customFormat="1">
      <c r="A32" s="3"/>
      <c r="B32" s="4"/>
      <c r="C32" s="11"/>
      <c r="D32" s="6"/>
      <c r="E32" s="6"/>
      <c r="F32" s="6"/>
      <c r="G32" s="11"/>
      <c r="H32" s="11"/>
      <c r="I32" s="14"/>
      <c r="J32" s="6"/>
      <c r="K32" s="6"/>
      <c r="L32" s="6"/>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row>
    <row r="33" spans="1:12">
      <c r="A33" s="3"/>
      <c r="B33" s="4"/>
      <c r="D33" s="6"/>
      <c r="E33" s="6"/>
      <c r="F33" s="6"/>
      <c r="I33" s="14"/>
      <c r="J33" s="6"/>
      <c r="K33" s="6"/>
      <c r="L33" s="6"/>
    </row>
    <row r="34" spans="1:12">
      <c r="A34" s="3"/>
      <c r="B34" s="15"/>
      <c r="D34" s="6"/>
      <c r="E34" s="6"/>
      <c r="F34" s="6"/>
      <c r="I34" s="14"/>
      <c r="J34" s="6"/>
      <c r="K34" s="6"/>
      <c r="L34" s="6"/>
    </row>
    <row r="35" spans="1:12">
      <c r="A35" s="3"/>
      <c r="B35" s="18"/>
      <c r="D35" s="6"/>
      <c r="E35" s="6"/>
      <c r="F35" s="6"/>
      <c r="I35" s="14"/>
      <c r="J35" s="6"/>
      <c r="K35" s="6"/>
      <c r="L35" s="6"/>
    </row>
    <row r="36" spans="1:12">
      <c r="A36" s="3"/>
      <c r="D36" s="6"/>
      <c r="F36" s="6"/>
    </row>
    <row r="37" spans="1:12">
      <c r="A37" s="3"/>
    </row>
    <row r="38" spans="1:12">
      <c r="A38" s="3"/>
    </row>
    <row r="39" spans="1:12">
      <c r="A39" s="3"/>
    </row>
  </sheetData>
  <phoneticPr fontId="9" type="noConversion"/>
  <pageMargins left="0" right="0" top="0.39370078740157505" bottom="0.39370078740157505" header="0" footer="0"/>
  <pageSetup paperSize="9" fitToWidth="0" fitToHeight="0" orientation="portrait" r:id="rId1"/>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otalTime>301</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plancontratacion</dc:creator>
  <cp:lastModifiedBy>rmmora</cp:lastModifiedBy>
  <cp:revision>28</cp:revision>
  <dcterms:created xsi:type="dcterms:W3CDTF">2018-01-29T13:41:44Z</dcterms:created>
  <dcterms:modified xsi:type="dcterms:W3CDTF">2023-03-02T13:13:40Z</dcterms:modified>
</cp:coreProperties>
</file>